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KK20\p119685\2024\1324000064-001\04検討\05_Jブルークレジット申請\★申請用添付ファイル\★修正後\"/>
    </mc:Choice>
  </mc:AlternateContent>
  <xr:revisionPtr revIDLastSave="0" documentId="13_ncr:1_{3AE29E53-3931-41E5-961B-A445D60C1B44}" xr6:coauthVersionLast="47" xr6:coauthVersionMax="47" xr10:uidLastSave="{00000000-0000-0000-0000-000000000000}"/>
  <bookViews>
    <workbookView xWindow="-108" yWindow="-108" windowWidth="23256" windowHeight="12576" xr2:uid="{E338756D-754A-422D-9372-245528A1EFB6}"/>
  </bookViews>
  <sheets>
    <sheet name="アマモ潟におけるCO2吸収量算定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1" l="1"/>
  <c r="F19" i="1"/>
  <c r="I18" i="1"/>
  <c r="M18" i="1" s="1"/>
  <c r="I17" i="1"/>
  <c r="M17" i="1" s="1"/>
  <c r="L16" i="1"/>
  <c r="I16" i="1"/>
  <c r="M16" i="1" s="1"/>
  <c r="I15" i="1"/>
  <c r="K15" i="1" s="1"/>
  <c r="I14" i="1"/>
  <c r="M14" i="1" s="1"/>
  <c r="F9" i="1"/>
  <c r="M8" i="1"/>
  <c r="L8" i="1"/>
  <c r="K8" i="1"/>
  <c r="J8" i="1"/>
  <c r="M7" i="1"/>
  <c r="L7" i="1"/>
  <c r="K7" i="1"/>
  <c r="J7" i="1"/>
  <c r="M6" i="1"/>
  <c r="L6" i="1"/>
  <c r="K6" i="1"/>
  <c r="J6" i="1"/>
  <c r="M5" i="1"/>
  <c r="L5" i="1"/>
  <c r="K5" i="1"/>
  <c r="J5" i="1"/>
  <c r="M4" i="1"/>
  <c r="L4" i="1"/>
  <c r="K4" i="1"/>
  <c r="J4" i="1"/>
  <c r="K16" i="1" l="1"/>
  <c r="J14" i="1"/>
  <c r="K14" i="1"/>
  <c r="L14" i="1"/>
  <c r="J16" i="1"/>
  <c r="J18" i="1"/>
  <c r="K18" i="1"/>
  <c r="L18" i="1"/>
  <c r="M9" i="1"/>
  <c r="I9" i="1" s="1"/>
  <c r="N9" i="1" s="1"/>
  <c r="L15" i="1"/>
  <c r="L17" i="1"/>
  <c r="J17" i="1"/>
  <c r="K17" i="1"/>
  <c r="J15" i="1"/>
  <c r="M15" i="1"/>
  <c r="M19" i="1" l="1"/>
  <c r="P2" i="1" s="1"/>
</calcChain>
</file>

<file path=xl/sharedStrings.xml><?xml version="1.0" encoding="utf-8"?>
<sst xmlns="http://schemas.openxmlformats.org/spreadsheetml/2006/main" count="66" uniqueCount="30">
  <si>
    <t>2024年度　アマモ場面積</t>
    <rPh sb="4" eb="6">
      <t>ネンド</t>
    </rPh>
    <rPh sb="10" eb="11">
      <t>バ</t>
    </rPh>
    <rPh sb="11" eb="13">
      <t>メンセキ</t>
    </rPh>
    <phoneticPr fontId="2"/>
  </si>
  <si>
    <t>2024年度　CO2吸収量</t>
    <rPh sb="4" eb="6">
      <t>ネンド</t>
    </rPh>
    <rPh sb="10" eb="13">
      <t>キュウシュウリョウ</t>
    </rPh>
    <phoneticPr fontId="2"/>
  </si>
  <si>
    <t>被度階級</t>
    <rPh sb="0" eb="4">
      <t>ヒドカイキュウ</t>
    </rPh>
    <phoneticPr fontId="2"/>
  </si>
  <si>
    <t>Area（ha）</t>
    <phoneticPr fontId="2"/>
  </si>
  <si>
    <t>吸収係数
t-CO2/ha/年</t>
    <rPh sb="0" eb="2">
      <t>キュウシュウ</t>
    </rPh>
    <rPh sb="2" eb="4">
      <t>ケイスウ</t>
    </rPh>
    <rPh sb="14" eb="15">
      <t>ネン</t>
    </rPh>
    <phoneticPr fontId="2"/>
  </si>
  <si>
    <t>CO2吸収量（t-CO2/y）</t>
    <rPh sb="3" eb="6">
      <t>キュウシュウリョウ</t>
    </rPh>
    <phoneticPr fontId="2"/>
  </si>
  <si>
    <t>2024年度　正味CO2吸収量</t>
    <rPh sb="4" eb="6">
      <t>ネンド</t>
    </rPh>
    <rPh sb="7" eb="9">
      <t>ショウミ</t>
    </rPh>
    <rPh sb="12" eb="15">
      <t>キュウシュウリョウ</t>
    </rPh>
    <phoneticPr fontId="2"/>
  </si>
  <si>
    <t>t-CO2/y</t>
    <phoneticPr fontId="2"/>
  </si>
  <si>
    <t>高尾干潟</t>
    <rPh sb="0" eb="4">
      <t>タカオヒガタ</t>
    </rPh>
    <phoneticPr fontId="2"/>
  </si>
  <si>
    <t>百島干潟</t>
    <rPh sb="0" eb="2">
      <t>モモシマ</t>
    </rPh>
    <rPh sb="2" eb="4">
      <t>ヒガタ</t>
    </rPh>
    <phoneticPr fontId="2"/>
  </si>
  <si>
    <t>灘干潟</t>
    <rPh sb="0" eb="1">
      <t>ナダ</t>
    </rPh>
    <rPh sb="1" eb="3">
      <t>ヒガタ</t>
    </rPh>
    <phoneticPr fontId="2"/>
  </si>
  <si>
    <t>海老干潟</t>
    <rPh sb="0" eb="2">
      <t>エビ</t>
    </rPh>
    <rPh sb="2" eb="4">
      <t>ヒガタ</t>
    </rPh>
    <phoneticPr fontId="2"/>
  </si>
  <si>
    <t>極点生</t>
  </si>
  <si>
    <t>点生</t>
  </si>
  <si>
    <t>疎生</t>
  </si>
  <si>
    <t>密生</t>
  </si>
  <si>
    <t>濃生</t>
    <rPh sb="0" eb="1">
      <t>ノウ</t>
    </rPh>
    <rPh sb="1" eb="2">
      <t>セイ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</si>
  <si>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</si>
  <si>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</si>
  <si>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ベースライン　アマモ場面積</t>
    <rPh sb="10" eb="11">
      <t>バ</t>
    </rPh>
    <rPh sb="11" eb="13">
      <t>メンセキ</t>
    </rPh>
    <phoneticPr fontId="2"/>
  </si>
  <si>
    <t>ベースライン　CO2吸収量</t>
    <rPh sb="10" eb="12">
      <t>キュウシュウ</t>
    </rPh>
    <rPh sb="12" eb="13">
      <t>リョウ</t>
    </rPh>
    <phoneticPr fontId="2"/>
  </si>
  <si>
    <t>船舶使用によるCO2排出量</t>
    <rPh sb="0" eb="2">
      <t>センパク</t>
    </rPh>
    <rPh sb="2" eb="4">
      <t>シヨウ</t>
    </rPh>
    <rPh sb="10" eb="13">
      <t>ハイシュツリョウ</t>
    </rPh>
    <phoneticPr fontId="2"/>
  </si>
  <si>
    <t>船舶種類</t>
    <rPh sb="0" eb="2">
      <t>センパク</t>
    </rPh>
    <rPh sb="2" eb="4">
      <t>シュルイ</t>
    </rPh>
    <phoneticPr fontId="2"/>
  </si>
  <si>
    <t>調査船（51kW / 70PS 程度）</t>
    <phoneticPr fontId="2"/>
  </si>
  <si>
    <t>使用船舶数</t>
    <rPh sb="0" eb="2">
      <t>シヨウ</t>
    </rPh>
    <rPh sb="2" eb="4">
      <t>センパク</t>
    </rPh>
    <rPh sb="4" eb="5">
      <t>スウ</t>
    </rPh>
    <phoneticPr fontId="2"/>
  </si>
  <si>
    <t>船舶稼働時間</t>
    <rPh sb="0" eb="2">
      <t>センパク</t>
    </rPh>
    <rPh sb="2" eb="4">
      <t>カドウ</t>
    </rPh>
    <rPh sb="4" eb="6">
      <t>ジカン</t>
    </rPh>
    <phoneticPr fontId="2"/>
  </si>
  <si>
    <t>船舶出力</t>
    <rPh sb="0" eb="2">
      <t>センパク</t>
    </rPh>
    <rPh sb="2" eb="4">
      <t>シュツリョク</t>
    </rPh>
    <phoneticPr fontId="2"/>
  </si>
  <si>
    <t>燃料</t>
    <rPh sb="0" eb="2">
      <t>ネンリョウ</t>
    </rPh>
    <phoneticPr fontId="2"/>
  </si>
  <si>
    <t>重油A</t>
    <rPh sb="0" eb="2">
      <t>ジュウユ</t>
    </rPh>
    <phoneticPr fontId="2"/>
  </si>
  <si>
    <t>CO2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</si>
</sst>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_ "/>
    <numFmt numFmtId="177" formatCode="0.0_ "/>
    <numFmt numFmtId="178" formatCode="0.000000_ 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scheme val="minor"/>
    </font>
    <font>
      <sz val="11"/>
      <color rgb="FFFF0000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Border="1">
      <alignment vertical="center"/>
    </xf>
    <xf numFmtId="176" fontId="5" fillId="2" borderId="1" xfId="0" applyNumberFormat="1" applyFont="1" applyFill="1" applyBorder="1">
      <alignment vertical="center"/>
    </xf>
    <xf numFmtId="0" fontId="5" fillId="0" borderId="1" xfId="0" applyFont="1" applyBorder="1">
      <alignment vertical="center"/>
    </xf>
    <xf numFmtId="0" fontId="3" fillId="0" borderId="1" xfId="1" applyBorder="1" applyAlignment="1">
      <alignment vertical="center"/>
    </xf>
    <xf numFmtId="0" fontId="3" fillId="0" borderId="2" xfId="1" applyBorder="1" applyAlignment="1">
      <alignment vertical="center"/>
    </xf>
    <xf numFmtId="0" fontId="1" fillId="0" borderId="1" xfId="2" applyBorder="1">
      <alignment vertical="center"/>
    </xf>
    <xf numFmtId="177" fontId="3" fillId="0" borderId="1" xfId="1" applyNumberFormat="1" applyBorder="1" applyAlignment="1">
      <alignment horizontal="center" vertical="center"/>
    </xf>
    <xf numFmtId="177" fontId="0" fillId="0" borderId="0" xfId="0" applyNumberFormat="1">
      <alignment vertical="center"/>
    </xf>
    <xf numFmtId="2" fontId="0" fillId="0" borderId="1" xfId="0" applyNumberFormat="1" applyBorder="1">
      <alignment vertical="center"/>
    </xf>
    <xf numFmtId="2" fontId="0" fillId="0" borderId="2" xfId="0" applyNumberFormat="1" applyBorder="1">
      <alignment vertical="center"/>
    </xf>
    <xf numFmtId="0" fontId="0" fillId="0" borderId="1" xfId="0" applyBorder="1">
      <alignment vertical="center"/>
    </xf>
    <xf numFmtId="178" fontId="0" fillId="3" borderId="1" xfId="0" applyNumberFormat="1" applyFill="1" applyBorder="1">
      <alignment vertical="center"/>
    </xf>
    <xf numFmtId="2" fontId="0" fillId="3" borderId="1" xfId="0" applyNumberFormat="1" applyFill="1" applyBorder="1">
      <alignment vertical="center"/>
    </xf>
    <xf numFmtId="0" fontId="0" fillId="3" borderId="1" xfId="0" applyFill="1" applyBorder="1">
      <alignment vertical="center"/>
    </xf>
    <xf numFmtId="0" fontId="0" fillId="2" borderId="1" xfId="0" applyFill="1" applyBorder="1">
      <alignment vertical="center"/>
    </xf>
    <xf numFmtId="176" fontId="0" fillId="0" borderId="0" xfId="0" applyNumberFormat="1">
      <alignment vertical="center"/>
    </xf>
    <xf numFmtId="0" fontId="1" fillId="0" borderId="0" xfId="2">
      <alignment vertical="center"/>
    </xf>
    <xf numFmtId="2" fontId="0" fillId="0" borderId="0" xfId="0" applyNumberFormat="1">
      <alignment vertical="center"/>
    </xf>
    <xf numFmtId="0" fontId="0" fillId="0" borderId="3" xfId="0" applyBorder="1">
      <alignment vertical="center"/>
    </xf>
    <xf numFmtId="176" fontId="0" fillId="2" borderId="1" xfId="0" applyNumberForma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1" xfId="1" applyBorder="1" applyAlignment="1">
      <alignment horizontal="center" vertical="center" wrapText="1"/>
    </xf>
    <xf numFmtId="0" fontId="3" fillId="0" borderId="2" xfId="1" applyBorder="1" applyAlignment="1">
      <alignment horizontal="center" vertical="center"/>
    </xf>
  </cellXfs>
  <cellStyles count="3">
    <cellStyle name="標準" xfId="0" builtinId="0"/>
    <cellStyle name="標準 2" xfId="1" xr:uid="{3EACC281-77AF-4B62-9F89-035A382C0EB7}"/>
    <cellStyle name="標準 2 2" xfId="2" xr:uid="{662A4D64-209E-4020-9E36-0330A7A9A7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79BB1-9B2D-4FBD-8FDD-A14CE5AF862C}">
  <dimension ref="B1:Q31"/>
  <sheetViews>
    <sheetView tabSelected="1" zoomScaleNormal="100" workbookViewId="0">
      <selection activeCell="I4" sqref="I4"/>
    </sheetView>
  </sheetViews>
  <sheetFormatPr defaultRowHeight="13.2" x14ac:dyDescent="0.2"/>
  <cols>
    <col min="1" max="1" width="5.6640625" customWidth="1"/>
    <col min="2" max="2" width="12.88671875" customWidth="1"/>
    <col min="6" max="6" width="10.5546875" bestFit="1" customWidth="1"/>
    <col min="9" max="9" width="13.109375" customWidth="1"/>
    <col min="15" max="15" width="25" bestFit="1" customWidth="1"/>
  </cols>
  <sheetData>
    <row r="1" spans="2:17" ht="23.25" customHeight="1" x14ac:dyDescent="0.2">
      <c r="B1" t="s">
        <v>0</v>
      </c>
      <c r="H1" t="s">
        <v>1</v>
      </c>
    </row>
    <row r="2" spans="2:17" ht="18" x14ac:dyDescent="0.2">
      <c r="B2" s="23" t="s">
        <v>2</v>
      </c>
      <c r="C2" s="23" t="s">
        <v>3</v>
      </c>
      <c r="D2" s="23"/>
      <c r="E2" s="23"/>
      <c r="F2" s="23"/>
      <c r="H2" s="23" t="s">
        <v>2</v>
      </c>
      <c r="I2" s="24" t="s">
        <v>4</v>
      </c>
      <c r="J2" s="25" t="s">
        <v>5</v>
      </c>
      <c r="K2" s="23"/>
      <c r="L2" s="23"/>
      <c r="M2" s="23"/>
      <c r="O2" s="1" t="s">
        <v>6</v>
      </c>
      <c r="P2" s="2">
        <f>N9-M19-C27</f>
        <v>41.955287474317657</v>
      </c>
      <c r="Q2" s="3" t="s">
        <v>7</v>
      </c>
    </row>
    <row r="3" spans="2:17" ht="18" x14ac:dyDescent="0.2">
      <c r="B3" s="23"/>
      <c r="C3" s="4" t="s">
        <v>8</v>
      </c>
      <c r="D3" s="4" t="s">
        <v>9</v>
      </c>
      <c r="E3" s="4" t="s">
        <v>10</v>
      </c>
      <c r="F3" s="4" t="s">
        <v>11</v>
      </c>
      <c r="H3" s="23"/>
      <c r="I3" s="23"/>
      <c r="J3" s="5" t="s">
        <v>8</v>
      </c>
      <c r="K3" s="4" t="s">
        <v>9</v>
      </c>
      <c r="L3" s="4" t="s">
        <v>10</v>
      </c>
      <c r="M3" s="4" t="s">
        <v>11</v>
      </c>
    </row>
    <row r="4" spans="2:17" ht="18" x14ac:dyDescent="0.2">
      <c r="B4" s="6" t="s">
        <v>12</v>
      </c>
      <c r="C4" s="7">
        <v>3.7130345504666997</v>
      </c>
      <c r="D4" s="7">
        <v>2.6096668516957897</v>
      </c>
      <c r="E4" s="7">
        <v>1.28939059445068</v>
      </c>
      <c r="F4" s="7">
        <v>2.9096089865903303</v>
      </c>
      <c r="G4" s="8"/>
      <c r="H4" s="6" t="s">
        <v>12</v>
      </c>
      <c r="I4" s="9">
        <v>0.31738751412604183</v>
      </c>
      <c r="J4" s="10">
        <f t="shared" ref="J4:M8" si="0">$I4*C4</f>
        <v>1.178470805836731</v>
      </c>
      <c r="K4" s="10">
        <f t="shared" si="0"/>
        <v>0.82827567475686059</v>
      </c>
      <c r="L4" s="10">
        <f t="shared" si="0"/>
        <v>0.4092364755102007</v>
      </c>
      <c r="M4" s="10">
        <f t="shared" si="0"/>
        <v>0.9234735633326967</v>
      </c>
    </row>
    <row r="5" spans="2:17" ht="18" x14ac:dyDescent="0.2">
      <c r="B5" s="6" t="s">
        <v>13</v>
      </c>
      <c r="C5" s="7">
        <v>0.96841980822178009</v>
      </c>
      <c r="D5" s="7">
        <v>1.6645765396444203</v>
      </c>
      <c r="E5" s="7">
        <v>4.9223965941819998E-2</v>
      </c>
      <c r="F5" s="7">
        <v>0.52442512005024</v>
      </c>
      <c r="G5" s="8"/>
      <c r="H5" s="6" t="s">
        <v>13</v>
      </c>
      <c r="I5" s="9">
        <v>0.74205507786518154</v>
      </c>
      <c r="J5" s="10">
        <f t="shared" si="0"/>
        <v>0.71862083619619721</v>
      </c>
      <c r="K5" s="10">
        <f t="shared" si="0"/>
        <v>1.2352074737383947</v>
      </c>
      <c r="L5" s="10">
        <f t="shared" si="0"/>
        <v>3.652689387979028E-2</v>
      </c>
      <c r="M5" s="10">
        <f t="shared" si="0"/>
        <v>0.38915232329333804</v>
      </c>
    </row>
    <row r="6" spans="2:17" ht="18" x14ac:dyDescent="0.2">
      <c r="B6" s="6" t="s">
        <v>14</v>
      </c>
      <c r="C6" s="7">
        <v>2.0644770900179901</v>
      </c>
      <c r="D6" s="7">
        <v>2.6125704301057304</v>
      </c>
      <c r="E6" s="7">
        <v>0.19297152943272</v>
      </c>
      <c r="F6" s="7">
        <v>1.0055242395849699</v>
      </c>
      <c r="G6" s="8"/>
      <c r="H6" s="6" t="s">
        <v>14</v>
      </c>
      <c r="I6" s="9">
        <v>1.734931949360891</v>
      </c>
      <c r="J6" s="10">
        <f t="shared" si="0"/>
        <v>3.5817272621958112</v>
      </c>
      <c r="K6" s="10">
        <f t="shared" si="0"/>
        <v>4.5326319091459562</v>
      </c>
      <c r="L6" s="10">
        <f t="shared" si="0"/>
        <v>0.33479247172986148</v>
      </c>
      <c r="M6" s="10">
        <f t="shared" si="0"/>
        <v>1.7445161291127795</v>
      </c>
    </row>
    <row r="7" spans="2:17" ht="18" x14ac:dyDescent="0.2">
      <c r="B7" s="6" t="s">
        <v>15</v>
      </c>
      <c r="C7" s="7">
        <v>8.0958707333040003E-2</v>
      </c>
      <c r="D7" s="7">
        <v>4.31090337886413</v>
      </c>
      <c r="E7" s="7">
        <v>0.16940959836486</v>
      </c>
      <c r="F7" s="7">
        <v>0.14029627079464999</v>
      </c>
      <c r="G7" s="8"/>
      <c r="H7" s="6" t="s">
        <v>15</v>
      </c>
      <c r="I7" s="9">
        <v>4.0562876782308646</v>
      </c>
      <c r="J7" s="10">
        <f t="shared" si="0"/>
        <v>0.32839180700050891</v>
      </c>
      <c r="K7" s="10">
        <f t="shared" si="0"/>
        <v>17.486264257730372</v>
      </c>
      <c r="L7" s="10">
        <f t="shared" si="0"/>
        <v>0.6871740664214212</v>
      </c>
      <c r="M7" s="10">
        <f t="shared" si="0"/>
        <v>0.56908203452607942</v>
      </c>
    </row>
    <row r="8" spans="2:17" ht="18" x14ac:dyDescent="0.2">
      <c r="B8" s="6" t="s">
        <v>16</v>
      </c>
      <c r="C8" s="7">
        <v>0</v>
      </c>
      <c r="D8" s="7">
        <v>2.3194879868043401</v>
      </c>
      <c r="E8" s="7">
        <v>0.15726973803036998</v>
      </c>
      <c r="F8" s="7">
        <v>0.50774982571036997</v>
      </c>
      <c r="G8" s="8"/>
      <c r="H8" s="6" t="s">
        <v>16</v>
      </c>
      <c r="I8" s="9">
        <v>9.4836398249675486</v>
      </c>
      <c r="J8" s="10">
        <f t="shared" si="0"/>
        <v>0</v>
      </c>
      <c r="K8" s="10">
        <f t="shared" si="0"/>
        <v>21.997188645191443</v>
      </c>
      <c r="L8" s="10">
        <f t="shared" si="0"/>
        <v>1.4914895508470301</v>
      </c>
      <c r="M8" s="10">
        <f t="shared" si="0"/>
        <v>4.8153164682271967</v>
      </c>
    </row>
    <row r="9" spans="2:17" ht="25.5" customHeight="1" x14ac:dyDescent="0.2">
      <c r="E9" s="11" t="s">
        <v>17</v>
      </c>
      <c r="F9" s="12">
        <f>ROUNDDOWN(SUM(C4:F8),6)</f>
        <v>27.289964999999999</v>
      </c>
      <c r="H9" s="6" t="s">
        <v>18</v>
      </c>
      <c r="I9" s="13">
        <f>ROUNDDOWN(M9/F9,2)</f>
        <v>2.31</v>
      </c>
      <c r="L9" s="11" t="s">
        <v>17</v>
      </c>
      <c r="M9" s="14">
        <f>ROUNDDOWN(SUM(J4:M8),3)</f>
        <v>63.286999999999999</v>
      </c>
      <c r="N9" s="15">
        <f>ROUNDDOWN(F9*I9,3)</f>
        <v>63.039000000000001</v>
      </c>
      <c r="P9" s="16"/>
    </row>
    <row r="10" spans="2:17" ht="4.8" customHeight="1" x14ac:dyDescent="0.2"/>
    <row r="11" spans="2:17" ht="22.5" customHeight="1" x14ac:dyDescent="0.2">
      <c r="B11" t="s">
        <v>19</v>
      </c>
      <c r="H11" t="s">
        <v>20</v>
      </c>
    </row>
    <row r="12" spans="2:17" ht="18" customHeight="1" x14ac:dyDescent="0.2">
      <c r="B12" s="23" t="s">
        <v>2</v>
      </c>
      <c r="C12" s="23" t="s">
        <v>3</v>
      </c>
      <c r="D12" s="23"/>
      <c r="E12" s="23"/>
      <c r="F12" s="23"/>
      <c r="G12" s="8"/>
      <c r="H12" s="23" t="s">
        <v>2</v>
      </c>
      <c r="I12" s="24" t="s">
        <v>4</v>
      </c>
      <c r="J12" s="23" t="s">
        <v>5</v>
      </c>
      <c r="K12" s="23"/>
      <c r="L12" s="23"/>
      <c r="M12" s="23"/>
    </row>
    <row r="13" spans="2:17" ht="18" customHeight="1" x14ac:dyDescent="0.2">
      <c r="B13" s="23"/>
      <c r="C13" s="4" t="s">
        <v>8</v>
      </c>
      <c r="D13" s="4" t="s">
        <v>9</v>
      </c>
      <c r="E13" s="4" t="s">
        <v>10</v>
      </c>
      <c r="F13" s="4" t="s">
        <v>11</v>
      </c>
      <c r="G13" s="8"/>
      <c r="H13" s="23"/>
      <c r="I13" s="23"/>
      <c r="J13" s="4" t="s">
        <v>8</v>
      </c>
      <c r="K13" s="4" t="s">
        <v>9</v>
      </c>
      <c r="L13" s="4" t="s">
        <v>10</v>
      </c>
      <c r="M13" s="4" t="s">
        <v>11</v>
      </c>
    </row>
    <row r="14" spans="2:17" ht="18.75" customHeight="1" x14ac:dyDescent="0.2">
      <c r="B14" s="6" t="s">
        <v>12</v>
      </c>
      <c r="C14" s="7">
        <v>2.6</v>
      </c>
      <c r="D14" s="7">
        <v>0</v>
      </c>
      <c r="E14" s="7">
        <v>0</v>
      </c>
      <c r="F14" s="7">
        <v>0</v>
      </c>
      <c r="G14" s="8"/>
      <c r="H14" s="6" t="s">
        <v>12</v>
      </c>
      <c r="I14" s="9">
        <f>I4</f>
        <v>0.31738751412604183</v>
      </c>
      <c r="J14" s="9">
        <f t="shared" ref="J14:M18" si="1">$I14*C14</f>
        <v>0.82520753672770875</v>
      </c>
      <c r="K14" s="9">
        <f t="shared" si="1"/>
        <v>0</v>
      </c>
      <c r="L14" s="9">
        <f t="shared" si="1"/>
        <v>0</v>
      </c>
      <c r="M14" s="9">
        <f t="shared" si="1"/>
        <v>0</v>
      </c>
    </row>
    <row r="15" spans="2:17" ht="18.75" customHeight="1" x14ac:dyDescent="0.2">
      <c r="B15" s="6" t="s">
        <v>13</v>
      </c>
      <c r="C15" s="7">
        <v>2.1</v>
      </c>
      <c r="D15" s="7">
        <v>0</v>
      </c>
      <c r="E15" s="7">
        <v>0</v>
      </c>
      <c r="F15" s="7">
        <v>0.82640717124939</v>
      </c>
      <c r="G15" s="8"/>
      <c r="H15" s="6" t="s">
        <v>13</v>
      </c>
      <c r="I15" s="9">
        <f t="shared" ref="I15:I18" si="2">I5</f>
        <v>0.74205507786518154</v>
      </c>
      <c r="J15" s="9">
        <f t="shared" si="1"/>
        <v>1.5583156635168813</v>
      </c>
      <c r="K15" s="9">
        <f t="shared" si="1"/>
        <v>0</v>
      </c>
      <c r="L15" s="9">
        <f t="shared" si="1"/>
        <v>0</v>
      </c>
      <c r="M15" s="9">
        <f t="shared" si="1"/>
        <v>0.6132396378098105</v>
      </c>
    </row>
    <row r="16" spans="2:17" ht="18.75" customHeight="1" x14ac:dyDescent="0.2">
      <c r="B16" s="6" t="s">
        <v>14</v>
      </c>
      <c r="C16" s="7">
        <v>1.8</v>
      </c>
      <c r="D16" s="7">
        <v>0.32672826251983611</v>
      </c>
      <c r="E16" s="7">
        <v>0</v>
      </c>
      <c r="F16" s="7">
        <v>0.32230798568725599</v>
      </c>
      <c r="G16" s="8"/>
      <c r="H16" s="6" t="s">
        <v>14</v>
      </c>
      <c r="I16" s="9">
        <f t="shared" si="2"/>
        <v>1.734931949360891</v>
      </c>
      <c r="J16" s="9">
        <f t="shared" si="1"/>
        <v>3.1228775088496037</v>
      </c>
      <c r="K16" s="9">
        <f t="shared" si="1"/>
        <v>0.56685130140483619</v>
      </c>
      <c r="L16" s="9">
        <f t="shared" si="1"/>
        <v>0</v>
      </c>
      <c r="M16" s="9">
        <f t="shared" si="1"/>
        <v>0.55918242190297318</v>
      </c>
    </row>
    <row r="17" spans="2:13" ht="18.75" customHeight="1" x14ac:dyDescent="0.2">
      <c r="B17" s="6" t="s">
        <v>15</v>
      </c>
      <c r="C17" s="7">
        <v>2.5</v>
      </c>
      <c r="D17" s="7">
        <v>0.62545678062439003</v>
      </c>
      <c r="E17" s="7">
        <v>0</v>
      </c>
      <c r="F17" s="7">
        <v>0.19507655525207471</v>
      </c>
      <c r="H17" s="6" t="s">
        <v>15</v>
      </c>
      <c r="I17" s="9">
        <f t="shared" si="2"/>
        <v>4.0562876782308646</v>
      </c>
      <c r="J17" s="9">
        <f t="shared" si="1"/>
        <v>10.140719195577162</v>
      </c>
      <c r="K17" s="9">
        <f t="shared" si="1"/>
        <v>2.5370326325126582</v>
      </c>
      <c r="L17" s="9">
        <f t="shared" si="1"/>
        <v>0</v>
      </c>
      <c r="M17" s="9">
        <f t="shared" si="1"/>
        <v>0.79128662738071309</v>
      </c>
    </row>
    <row r="18" spans="2:13" ht="18.75" customHeight="1" x14ac:dyDescent="0.2">
      <c r="B18" s="6" t="s">
        <v>16</v>
      </c>
      <c r="C18" s="7">
        <v>0</v>
      </c>
      <c r="D18" s="7">
        <v>0</v>
      </c>
      <c r="E18" s="7">
        <v>0</v>
      </c>
      <c r="F18" s="7">
        <v>0</v>
      </c>
      <c r="H18" s="6" t="s">
        <v>16</v>
      </c>
      <c r="I18" s="9">
        <f t="shared" si="2"/>
        <v>9.4836398249675486</v>
      </c>
      <c r="J18" s="9">
        <f t="shared" si="1"/>
        <v>0</v>
      </c>
      <c r="K18" s="9">
        <f t="shared" si="1"/>
        <v>0</v>
      </c>
      <c r="L18" s="9">
        <f t="shared" si="1"/>
        <v>0</v>
      </c>
      <c r="M18" s="9">
        <f t="shared" si="1"/>
        <v>0</v>
      </c>
    </row>
    <row r="19" spans="2:13" ht="18.75" customHeight="1" x14ac:dyDescent="0.2">
      <c r="E19" s="11" t="s">
        <v>17</v>
      </c>
      <c r="F19" s="14">
        <f>ROUNDDOWN(SUM(C14:F18),2)</f>
        <v>11.29</v>
      </c>
      <c r="H19" s="17"/>
      <c r="I19" s="18"/>
      <c r="L19" s="19" t="s">
        <v>17</v>
      </c>
      <c r="M19" s="20">
        <f>SUM(J14:M18)</f>
        <v>20.714712525682348</v>
      </c>
    </row>
    <row r="20" spans="2:13" ht="6.6" customHeight="1" x14ac:dyDescent="0.2"/>
    <row r="21" spans="2:13" x14ac:dyDescent="0.2">
      <c r="B21" t="s">
        <v>21</v>
      </c>
    </row>
    <row r="22" spans="2:13" x14ac:dyDescent="0.2">
      <c r="B22" s="11" t="s">
        <v>22</v>
      </c>
      <c r="C22" s="21" t="s">
        <v>23</v>
      </c>
      <c r="D22" s="21"/>
      <c r="E22" s="21"/>
    </row>
    <row r="23" spans="2:13" x14ac:dyDescent="0.2">
      <c r="B23" s="11" t="s">
        <v>24</v>
      </c>
      <c r="C23" s="21">
        <v>8</v>
      </c>
      <c r="D23" s="21"/>
      <c r="E23" s="21"/>
    </row>
    <row r="24" spans="2:13" x14ac:dyDescent="0.2">
      <c r="B24" s="11" t="s">
        <v>25</v>
      </c>
      <c r="C24" s="21">
        <v>2.29</v>
      </c>
      <c r="D24" s="21"/>
      <c r="E24" s="21"/>
    </row>
    <row r="25" spans="2:13" x14ac:dyDescent="0.2">
      <c r="B25" s="11" t="s">
        <v>26</v>
      </c>
      <c r="C25" s="21">
        <v>51</v>
      </c>
      <c r="D25" s="21"/>
      <c r="E25" s="21"/>
    </row>
    <row r="26" spans="2:13" x14ac:dyDescent="0.2">
      <c r="B26" s="11" t="s">
        <v>27</v>
      </c>
      <c r="C26" s="21" t="s">
        <v>28</v>
      </c>
      <c r="D26" s="21"/>
      <c r="E26" s="21"/>
    </row>
    <row r="27" spans="2:13" x14ac:dyDescent="0.2">
      <c r="B27" s="11" t="s">
        <v>29</v>
      </c>
      <c r="C27" s="22">
        <v>0.36899999999999999</v>
      </c>
      <c r="D27" s="22"/>
      <c r="E27" s="22"/>
    </row>
    <row r="31" spans="2:13" x14ac:dyDescent="0.2">
      <c r="M31">
        <f>18.3/8</f>
        <v>2.2875000000000001</v>
      </c>
    </row>
  </sheetData>
  <mergeCells count="16">
    <mergeCell ref="J2:M2"/>
    <mergeCell ref="B12:B13"/>
    <mergeCell ref="C12:F12"/>
    <mergeCell ref="H12:H13"/>
    <mergeCell ref="I12:I13"/>
    <mergeCell ref="J12:M12"/>
    <mergeCell ref="C27:E27"/>
    <mergeCell ref="B2:B3"/>
    <mergeCell ref="C2:F2"/>
    <mergeCell ref="H2:H3"/>
    <mergeCell ref="I2:I3"/>
    <mergeCell ref="C22:E22"/>
    <mergeCell ref="C23:E23"/>
    <mergeCell ref="C24:E24"/>
    <mergeCell ref="C25:E25"/>
    <mergeCell ref="C26:E26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アマモ潟におけるCO2吸収量算定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大西 晃輝</dc:creator>
  <cp:lastModifiedBy>大西 晃輝</cp:lastModifiedBy>
  <dcterms:created xsi:type="dcterms:W3CDTF">2024-12-04T12:25:33Z</dcterms:created>
  <dcterms:modified xsi:type="dcterms:W3CDTF">2025-01-17T09:56:20Z</dcterms:modified>
</cp:coreProperties>
</file>