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KK20\p119685\2024\1324000064-001\04検討\05_Jブルークレジット申請\★申請用添付ファイル\"/>
    </mc:Choice>
  </mc:AlternateContent>
  <xr:revisionPtr revIDLastSave="0" documentId="8_{11ADE747-9DAA-4827-8A7D-7FB82C964F9A}" xr6:coauthVersionLast="47" xr6:coauthVersionMax="47" xr10:uidLastSave="{00000000-0000-0000-0000-000000000000}"/>
  <bookViews>
    <workbookView xWindow="22932" yWindow="-108" windowWidth="23256" windowHeight="12576" xr2:uid="{2DF9A655-11D1-4676-B87E-176960DA2540}"/>
  </bookViews>
  <sheets>
    <sheet name="干潟におけるCO2吸収量算定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L8" i="1"/>
  <c r="R8" i="1" s="1"/>
  <c r="K8" i="1"/>
  <c r="Q8" i="1" s="1"/>
  <c r="J8" i="1"/>
  <c r="P8" i="1" s="1"/>
  <c r="I8" i="1"/>
  <c r="O8" i="1" s="1"/>
  <c r="L7" i="1"/>
  <c r="R7" i="1" s="1"/>
  <c r="K7" i="1"/>
  <c r="Q7" i="1" s="1"/>
  <c r="J7" i="1"/>
  <c r="P7" i="1" s="1"/>
  <c r="I7" i="1"/>
  <c r="O7" i="1" s="1"/>
  <c r="R6" i="1"/>
  <c r="L6" i="1"/>
  <c r="K6" i="1"/>
  <c r="Q6" i="1" s="1"/>
  <c r="J6" i="1"/>
  <c r="P6" i="1" s="1"/>
  <c r="I6" i="1"/>
  <c r="O6" i="1" s="1"/>
  <c r="L5" i="1"/>
  <c r="R5" i="1" s="1"/>
  <c r="K5" i="1"/>
  <c r="Q5" i="1" s="1"/>
  <c r="J5" i="1"/>
  <c r="P5" i="1" s="1"/>
  <c r="I5" i="1"/>
  <c r="O5" i="1" s="1"/>
  <c r="Q4" i="1"/>
  <c r="P4" i="1"/>
  <c r="O4" i="1"/>
  <c r="L4" i="1"/>
  <c r="R4" i="1" s="1"/>
  <c r="K4" i="1"/>
  <c r="J4" i="1"/>
  <c r="I4" i="1"/>
  <c r="R9" i="1" l="1"/>
  <c r="L9" i="1" s="1"/>
</calcChain>
</file>

<file path=xl/sharedStrings.xml><?xml version="1.0" encoding="utf-8"?>
<sst xmlns="http://schemas.openxmlformats.org/spreadsheetml/2006/main" count="33" uniqueCount="19">
  <si>
    <t>干潟面積（ha）</t>
    <rPh sb="0" eb="2">
      <t>ヒガタ</t>
    </rPh>
    <rPh sb="2" eb="4">
      <t>メンセキ</t>
    </rPh>
    <phoneticPr fontId="1"/>
  </si>
  <si>
    <t>CO2吸収係数（t-CO2/ha/y）</t>
    <rPh sb="3" eb="5">
      <t>キュウシュウ</t>
    </rPh>
    <rPh sb="5" eb="7">
      <t>ケイスウ</t>
    </rPh>
    <phoneticPr fontId="1"/>
  </si>
  <si>
    <t>CO2吸収量（t-CO2/y）</t>
    <rPh sb="3" eb="5">
      <t>キュウシュウ</t>
    </rPh>
    <rPh sb="5" eb="6">
      <t>リョウ</t>
    </rPh>
    <phoneticPr fontId="1"/>
  </si>
  <si>
    <t>高尾干潟</t>
    <rPh sb="0" eb="4">
      <t>タカオヒガタ</t>
    </rPh>
    <phoneticPr fontId="1"/>
  </si>
  <si>
    <t>海老干潟</t>
    <rPh sb="0" eb="2">
      <t>エビ</t>
    </rPh>
    <rPh sb="2" eb="4">
      <t>ヒガタ</t>
    </rPh>
    <phoneticPr fontId="1"/>
  </si>
  <si>
    <t>灘干潟</t>
    <rPh sb="0" eb="1">
      <t>ナダ</t>
    </rPh>
    <rPh sb="1" eb="3">
      <t>ヒガタ</t>
    </rPh>
    <phoneticPr fontId="1"/>
  </si>
  <si>
    <t>百島干潟</t>
    <rPh sb="0" eb="2">
      <t>モモシマ</t>
    </rPh>
    <rPh sb="2" eb="4">
      <t>ヒガタ</t>
    </rPh>
    <phoneticPr fontId="1"/>
  </si>
  <si>
    <t>0.4-0.5m</t>
    <phoneticPr fontId="1"/>
  </si>
  <si>
    <t>0.4-0.5</t>
    <phoneticPr fontId="3"/>
  </si>
  <si>
    <t>0.5-1.0m</t>
  </si>
  <si>
    <t>0.5-1.0</t>
    <phoneticPr fontId="3"/>
  </si>
  <si>
    <t>1.0-1.5m</t>
  </si>
  <si>
    <t>1.0-1.5</t>
    <phoneticPr fontId="3"/>
  </si>
  <si>
    <t>1.5-2.0m</t>
  </si>
  <si>
    <t>1.5-2.0</t>
    <phoneticPr fontId="3"/>
  </si>
  <si>
    <t>2.0-2.5m</t>
  </si>
  <si>
    <t>2.0-2.5</t>
    <phoneticPr fontId="3"/>
  </si>
  <si>
    <t>計</t>
    <rPh sb="0" eb="1">
      <t>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</si>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</sst>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_ "/>
    <numFmt numFmtId="178" formatCode="0.000000_ "/>
    <numFmt numFmtId="179" formatCode="0.00_ "/>
    <numFmt numFmtId="180" formatCode="0.0"/>
  </numFmts>
  <fonts count="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0" fontId="2" fillId="0" borderId="1" xfId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0" fontId="2" fillId="2" borderId="1" xfId="1" applyFill="1" applyBorder="1" applyAlignment="1">
      <alignment horizontal="center"/>
    </xf>
    <xf numFmtId="178" fontId="0" fillId="3" borderId="1" xfId="0" applyNumberFormat="1" applyFill="1" applyBorder="1">
      <alignment vertical="center"/>
    </xf>
    <xf numFmtId="179" fontId="0" fillId="3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0" fontId="2" fillId="0" borderId="0" xfId="1"/>
    <xf numFmtId="180" fontId="0" fillId="0" borderId="0" xfId="0" applyNumberFormat="1">
      <alignment vertical="center"/>
    </xf>
  </cellXfs>
  <cellStyles count="2">
    <cellStyle name="標準" xfId="0" builtinId="0"/>
    <cellStyle name="標準 2" xfId="1" xr:uid="{D7B89870-E919-4231-8379-0CF0BB4F13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KK20\p119685\2024\1324000064-001\04&#26908;&#35342;\04_CO2&#35299;&#26512;\&#12463;&#12524;&#12472;&#12483;&#12488;&#30003;&#35531;&#37327;&#31639;&#23450;.xlsx" TargetMode="External"/><Relationship Id="rId1" Type="http://schemas.openxmlformats.org/officeDocument/2006/relationships/externalLinkPath" Target="/2024/1324000064-001/04&#26908;&#35342;/04_CO2&#35299;&#26512;/&#12463;&#12524;&#12472;&#12483;&#12488;&#30003;&#35531;&#37327;&#31639;&#234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2排出量算定"/>
      <sheetName val="近隣干潟のクロロフィル"/>
      <sheetName val="Sheet1"/>
      <sheetName val="PB比文献調査"/>
      <sheetName val="干潟算定"/>
      <sheetName val="アマモ場算定"/>
      <sheetName val="アマモ場吸収係数"/>
      <sheetName val="干潟吸収係数"/>
      <sheetName val="干潟面積"/>
      <sheetName val="藻場面積算定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O3">
            <v>0.83160129483403433</v>
          </cell>
          <cell r="P3">
            <v>9.0040237734549625E-2</v>
          </cell>
          <cell r="Q3">
            <v>1.5884132024601195E-2</v>
          </cell>
          <cell r="R3">
            <v>-5.0238395566769553E-2</v>
          </cell>
        </row>
        <row r="4">
          <cell r="O4">
            <v>0.61593488523327711</v>
          </cell>
          <cell r="P4">
            <v>0.2967749356613546</v>
          </cell>
          <cell r="Q4">
            <v>0.11439782162025552</v>
          </cell>
          <cell r="R4">
            <v>1.6190090124593211</v>
          </cell>
        </row>
        <row r="5">
          <cell r="O5">
            <v>0.86039895416939816</v>
          </cell>
          <cell r="P5">
            <v>0.37797656580799766</v>
          </cell>
          <cell r="Q5">
            <v>0.23324984929957715</v>
          </cell>
          <cell r="R5">
            <v>2.4523928357620286</v>
          </cell>
        </row>
        <row r="6">
          <cell r="O6">
            <v>4.4162266075453323</v>
          </cell>
          <cell r="P6">
            <v>5.2713283530634705</v>
          </cell>
          <cell r="Q6">
            <v>4.2737096499589793</v>
          </cell>
          <cell r="R6">
            <v>9.4755786018610575</v>
          </cell>
        </row>
        <row r="7">
          <cell r="O7">
            <v>4.4162266075453323</v>
          </cell>
          <cell r="P7">
            <v>5.2713283530634705</v>
          </cell>
          <cell r="Q7">
            <v>4.2737096499589793</v>
          </cell>
          <cell r="R7">
            <v>9.4755786018610575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20EFF-2A59-483F-83AD-93711A32E6FC}">
  <dimension ref="B2:R11"/>
  <sheetViews>
    <sheetView tabSelected="1" workbookViewId="0">
      <selection activeCell="E16" sqref="E16"/>
    </sheetView>
  </sheetViews>
  <sheetFormatPr defaultRowHeight="13.2" x14ac:dyDescent="0.2"/>
  <cols>
    <col min="6" max="6" width="10.5546875" bestFit="1" customWidth="1"/>
  </cols>
  <sheetData>
    <row r="2" spans="2:18" x14ac:dyDescent="0.2">
      <c r="B2" s="1"/>
      <c r="C2" s="1" t="s">
        <v>0</v>
      </c>
      <c r="D2" s="1"/>
      <c r="E2" s="1"/>
      <c r="F2" s="1"/>
      <c r="H2" s="1"/>
      <c r="I2" s="1" t="s">
        <v>1</v>
      </c>
      <c r="J2" s="1"/>
      <c r="K2" s="1"/>
      <c r="L2" s="1"/>
      <c r="N2" s="2"/>
      <c r="O2" s="3" t="s">
        <v>2</v>
      </c>
      <c r="P2" s="4"/>
      <c r="Q2" s="4"/>
      <c r="R2" s="5"/>
    </row>
    <row r="3" spans="2:18" x14ac:dyDescent="0.2">
      <c r="B3" s="1"/>
      <c r="C3" s="6" t="s">
        <v>3</v>
      </c>
      <c r="D3" s="6" t="s">
        <v>4</v>
      </c>
      <c r="E3" s="6" t="s">
        <v>5</v>
      </c>
      <c r="F3" s="6" t="s">
        <v>6</v>
      </c>
      <c r="H3" s="1"/>
      <c r="I3" s="6" t="s">
        <v>3</v>
      </c>
      <c r="J3" s="6" t="s">
        <v>4</v>
      </c>
      <c r="K3" s="6" t="s">
        <v>5</v>
      </c>
      <c r="L3" s="6" t="s">
        <v>6</v>
      </c>
      <c r="N3" s="7"/>
      <c r="O3" s="6" t="s">
        <v>3</v>
      </c>
      <c r="P3" s="6" t="s">
        <v>4</v>
      </c>
      <c r="Q3" s="6" t="s">
        <v>5</v>
      </c>
      <c r="R3" s="6" t="s">
        <v>6</v>
      </c>
    </row>
    <row r="4" spans="2:18" ht="18" x14ac:dyDescent="0.45">
      <c r="B4" s="6" t="s">
        <v>7</v>
      </c>
      <c r="C4" s="8">
        <v>0.45209349599446752</v>
      </c>
      <c r="D4" s="8">
        <v>0.27906288579336919</v>
      </c>
      <c r="E4" s="8">
        <v>0.15260259688834213</v>
      </c>
      <c r="F4" s="8">
        <v>1.1728885828766511</v>
      </c>
      <c r="G4" s="9"/>
      <c r="H4" s="10" t="s">
        <v>8</v>
      </c>
      <c r="I4" s="11">
        <f>[1]干潟吸収係数!O3</f>
        <v>0.83160129483403433</v>
      </c>
      <c r="J4" s="11">
        <f>[1]干潟吸収係数!P3</f>
        <v>9.0040237734549625E-2</v>
      </c>
      <c r="K4" s="11">
        <f>[1]干潟吸収係数!Q3</f>
        <v>1.5884132024601195E-2</v>
      </c>
      <c r="L4" s="11">
        <f>[1]干潟吸収係数!R3</f>
        <v>-5.0238395566769553E-2</v>
      </c>
      <c r="N4" s="6" t="s">
        <v>7</v>
      </c>
      <c r="O4" s="8">
        <f>I4*C4</f>
        <v>0.3759615366550445</v>
      </c>
      <c r="P4" s="8">
        <f>J4*D4</f>
        <v>2.5126888579724432E-2</v>
      </c>
      <c r="Q4" s="8">
        <f t="shared" ref="Q4:R8" si="0">K4*E4</f>
        <v>2.4239597962714219E-3</v>
      </c>
      <c r="R4" s="8">
        <f>L4*F4</f>
        <v>-5.8924040582304972E-2</v>
      </c>
    </row>
    <row r="5" spans="2:18" ht="18" x14ac:dyDescent="0.45">
      <c r="B5" s="6" t="s">
        <v>9</v>
      </c>
      <c r="C5" s="8">
        <v>3.4136498478661546</v>
      </c>
      <c r="D5" s="8">
        <v>2.0428675548258188</v>
      </c>
      <c r="E5" s="8">
        <v>0.87303015370813319</v>
      </c>
      <c r="F5" s="8">
        <v>6.6855482889625506</v>
      </c>
      <c r="G5" s="9"/>
      <c r="H5" s="12" t="s">
        <v>10</v>
      </c>
      <c r="I5" s="11">
        <f>[1]干潟吸収係数!O4</f>
        <v>0.61593488523327711</v>
      </c>
      <c r="J5" s="11">
        <f>[1]干潟吸収係数!P4</f>
        <v>0.2967749356613546</v>
      </c>
      <c r="K5" s="11">
        <f>[1]干潟吸収係数!Q4</f>
        <v>0.11439782162025552</v>
      </c>
      <c r="L5" s="11">
        <f>[1]干潟吸収係数!R4</f>
        <v>1.6190090124593211</v>
      </c>
      <c r="N5" s="6" t="s">
        <v>9</v>
      </c>
      <c r="O5" s="8">
        <f>I5*C5</f>
        <v>2.1025860272720336</v>
      </c>
      <c r="P5" s="8">
        <f t="shared" ref="P5:P8" si="1">J5*D5</f>
        <v>0.60627188714810121</v>
      </c>
      <c r="Q5" s="8">
        <f t="shared" si="0"/>
        <v>9.9872747793007283E-2</v>
      </c>
      <c r="R5" s="8">
        <f t="shared" si="0"/>
        <v>10.823962933062363</v>
      </c>
    </row>
    <row r="6" spans="2:18" ht="18" x14ac:dyDescent="0.45">
      <c r="B6" s="6" t="s">
        <v>11</v>
      </c>
      <c r="C6" s="8">
        <v>3.7132388247881667</v>
      </c>
      <c r="D6" s="8">
        <v>2.7228117206532096</v>
      </c>
      <c r="E6" s="8">
        <v>0.32780043026408362</v>
      </c>
      <c r="F6" s="8">
        <v>4.8803653476469959</v>
      </c>
      <c r="G6" s="9"/>
      <c r="H6" s="12" t="s">
        <v>12</v>
      </c>
      <c r="I6" s="11">
        <f>[1]干潟吸収係数!O5</f>
        <v>0.86039895416939816</v>
      </c>
      <c r="J6" s="11">
        <f>[1]干潟吸収係数!P5</f>
        <v>0.37797656580799766</v>
      </c>
      <c r="K6" s="11">
        <f>[1]干潟吸収係数!Q5</f>
        <v>0.23324984929957715</v>
      </c>
      <c r="L6" s="11">
        <f>[1]干潟吸収係数!R5</f>
        <v>2.4523928357620286</v>
      </c>
      <c r="N6" s="6" t="s">
        <v>11</v>
      </c>
      <c r="O6" s="8">
        <f t="shared" ref="O6:O8" si="2">I6*C6</f>
        <v>3.1948668014289439</v>
      </c>
      <c r="P6" s="8">
        <f t="shared" si="1"/>
        <v>1.0291590235142651</v>
      </c>
      <c r="Q6" s="8">
        <f t="shared" si="0"/>
        <v>7.6459400959434057E-2</v>
      </c>
      <c r="R6" s="8">
        <f t="shared" si="0"/>
        <v>11.968573014470755</v>
      </c>
    </row>
    <row r="7" spans="2:18" ht="18" x14ac:dyDescent="0.45">
      <c r="B7" s="6" t="s">
        <v>13</v>
      </c>
      <c r="C7" s="8">
        <v>1.9101400537672082</v>
      </c>
      <c r="D7" s="8">
        <v>1.6026656357977824</v>
      </c>
      <c r="E7" s="8">
        <v>0.137862104375224</v>
      </c>
      <c r="F7" s="8">
        <v>1.1318448938005168</v>
      </c>
      <c r="G7" s="9"/>
      <c r="H7" s="12" t="s">
        <v>14</v>
      </c>
      <c r="I7" s="11">
        <f>[1]干潟吸収係数!O6</f>
        <v>4.4162266075453323</v>
      </c>
      <c r="J7" s="11">
        <f>[1]干潟吸収係数!P6</f>
        <v>5.2713283530634705</v>
      </c>
      <c r="K7" s="11">
        <f>[1]干潟吸収係数!Q6</f>
        <v>4.2737096499589793</v>
      </c>
      <c r="L7" s="11">
        <f>[1]干潟吸収係数!R6</f>
        <v>9.4755786018610575</v>
      </c>
      <c r="N7" s="6" t="s">
        <v>13</v>
      </c>
      <c r="O7" s="8">
        <f t="shared" si="2"/>
        <v>8.4356113295848161</v>
      </c>
      <c r="P7" s="8">
        <f t="shared" si="1"/>
        <v>8.4481768064613441</v>
      </c>
      <c r="Q7" s="8">
        <f t="shared" si="0"/>
        <v>0.58918260583204685</v>
      </c>
      <c r="R7" s="8">
        <f t="shared" si="0"/>
        <v>10.724885256321878</v>
      </c>
    </row>
    <row r="8" spans="2:18" ht="18" x14ac:dyDescent="0.45">
      <c r="B8" s="6" t="s">
        <v>15</v>
      </c>
      <c r="C8" s="8">
        <v>0.47177675466355895</v>
      </c>
      <c r="D8" s="8">
        <v>0.54347913859505126</v>
      </c>
      <c r="E8" s="8">
        <v>0.12032797299568206</v>
      </c>
      <c r="F8" s="8">
        <v>0.75456369431281034</v>
      </c>
      <c r="G8" s="9"/>
      <c r="H8" s="12" t="s">
        <v>16</v>
      </c>
      <c r="I8" s="11">
        <f>[1]干潟吸収係数!O7</f>
        <v>4.4162266075453323</v>
      </c>
      <c r="J8" s="11">
        <f>[1]干潟吸収係数!P7</f>
        <v>5.2713283530634705</v>
      </c>
      <c r="K8" s="11">
        <f>[1]干潟吸収係数!Q7</f>
        <v>4.2737096499589793</v>
      </c>
      <c r="L8" s="11">
        <f>[1]干潟吸収係数!R7</f>
        <v>9.4755786018610575</v>
      </c>
      <c r="N8" s="6" t="s">
        <v>15</v>
      </c>
      <c r="O8" s="8">
        <f t="shared" si="2"/>
        <v>2.0834730567665956</v>
      </c>
      <c r="P8" s="8">
        <f t="shared" si="1"/>
        <v>2.8648569925746052</v>
      </c>
      <c r="Q8" s="8">
        <f t="shared" si="0"/>
        <v>0.51424681935164984</v>
      </c>
      <c r="R8" s="8">
        <f t="shared" si="0"/>
        <v>7.1499275955716941</v>
      </c>
    </row>
    <row r="9" spans="2:18" ht="21.75" customHeight="1" x14ac:dyDescent="0.2">
      <c r="E9" s="6" t="s">
        <v>17</v>
      </c>
      <c r="F9" s="13">
        <f>SUM(C4:F8)</f>
        <v>33.388619978575768</v>
      </c>
      <c r="K9" s="6" t="s">
        <v>18</v>
      </c>
      <c r="L9" s="14">
        <f>ROUNDDOWN(R9/F9,2)</f>
        <v>2.12</v>
      </c>
      <c r="Q9" s="6" t="s">
        <v>17</v>
      </c>
      <c r="R9" s="15">
        <f>SUM(O4:R8)</f>
        <v>71.056700642562262</v>
      </c>
    </row>
    <row r="11" spans="2:18" ht="18" x14ac:dyDescent="0.45">
      <c r="I11" s="16"/>
      <c r="R11" s="17"/>
    </row>
  </sheetData>
  <mergeCells count="6">
    <mergeCell ref="B2:B3"/>
    <mergeCell ref="C2:F2"/>
    <mergeCell ref="H2:H3"/>
    <mergeCell ref="I2:L2"/>
    <mergeCell ref="N2:N3"/>
    <mergeCell ref="O2:R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干潟におけるCO2吸収量算定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大西 晃輝</dc:creator>
  <cp:lastModifiedBy>大西 晃輝</cp:lastModifiedBy>
  <dcterms:created xsi:type="dcterms:W3CDTF">2024-12-04T12:24:02Z</dcterms:created>
  <dcterms:modified xsi:type="dcterms:W3CDTF">2024-12-04T12:24:22Z</dcterms:modified>
</cp:coreProperties>
</file>